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680" windowHeight="12585"/>
  </bookViews>
  <sheets>
    <sheet name="Q1" sheetId="1" r:id="rId1"/>
  </sheets>
  <calcPr calcId="144525"/>
</workbook>
</file>

<file path=xl/calcChain.xml><?xml version="1.0" encoding="utf-8"?>
<calcChain xmlns="http://schemas.openxmlformats.org/spreadsheetml/2006/main">
  <c r="F50" i="1" l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D39" i="1"/>
  <c r="F39" i="1" s="1"/>
  <c r="C39" i="1"/>
  <c r="C24" i="1" s="1"/>
  <c r="C23" i="1" s="1"/>
  <c r="D24" i="1"/>
  <c r="F24" i="1" s="1"/>
  <c r="D23" i="1"/>
  <c r="F23" i="1" s="1"/>
  <c r="H19" i="1"/>
  <c r="H18" i="1"/>
  <c r="F9" i="1"/>
  <c r="E9" i="1"/>
  <c r="D8" i="1"/>
  <c r="F8" i="1" s="1"/>
  <c r="C8" i="1"/>
  <c r="E8" i="1" l="1"/>
  <c r="E39" i="1"/>
  <c r="E24" i="1" s="1"/>
  <c r="E23" i="1" s="1"/>
</calcChain>
</file>

<file path=xl/sharedStrings.xml><?xml version="1.0" encoding="utf-8"?>
<sst xmlns="http://schemas.openxmlformats.org/spreadsheetml/2006/main" count="73" uniqueCount="58">
  <si>
    <t>TRƯỜNG THCS ĐÌNH XUYÊN</t>
  </si>
  <si>
    <t>Mẫu số 03</t>
  </si>
  <si>
    <t xml:space="preserve">            Chương: 622</t>
  </si>
  <si>
    <t>(Ban hành kèm theo TT số 90/2018/TT-BTC ngày 28/09/2018 của BTC)</t>
  </si>
  <si>
    <t xml:space="preserve"> ĐÁNH GIÁ THỰC HIỆN THU CHI DỰ TOÁN NSNN QUÝ I- NĂM 2022</t>
  </si>
  <si>
    <t>(Dùng cho đơn vị sử dụng NSNN)</t>
  </si>
  <si>
    <t xml:space="preserve">  Đơn vị tính: triệu đồng</t>
  </si>
  <si>
    <t>số TT</t>
  </si>
  <si>
    <t>Nội dung</t>
  </si>
  <si>
    <t>Dự toán năm 2022</t>
  </si>
  <si>
    <t>Ước thực hiện quý I</t>
  </si>
  <si>
    <t>Ước thực hiện/Dự toán năm (tỷ lệ %)</t>
  </si>
  <si>
    <t>Ước thực hiện quý I so với cùng kỳ năm 2021 (tỷ lệ %)</t>
  </si>
  <si>
    <t>A</t>
  </si>
  <si>
    <t>TỔNG SỐ THU, CHI, NỘP NGÂN SÁCH PHÍ, LỆ PHÍ</t>
  </si>
  <si>
    <t>I</t>
  </si>
  <si>
    <t>Số thu phí, lệ phí, thu sự nghiệp</t>
  </si>
  <si>
    <t>Học phí</t>
  </si>
  <si>
    <t>Học mô hình</t>
  </si>
  <si>
    <t>Học thêm</t>
  </si>
  <si>
    <t>Học tiếng Anh liên kết</t>
  </si>
  <si>
    <t>II</t>
  </si>
  <si>
    <t>Chi từ nguồn thu phí được để lại</t>
  </si>
  <si>
    <t>Chi sự nghiệp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</si>
  <si>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</si>
  <si>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</si>
  <si>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</si>
  <si>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</si>
  <si>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</si>
  <si>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</si>
  <si>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</si>
  <si>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III</t>
  </si>
  <si>
    <t>Số thu nộp ngân sách nhà nước</t>
  </si>
  <si>
    <t>Số phí, lệ phí nộp NSNN</t>
  </si>
  <si>
    <t>Hoạt động sự nghiệp khác</t>
  </si>
  <si>
    <t>B</t>
  </si>
  <si>
    <t>DỰ TOÁN CHI NSNN</t>
  </si>
  <si>
    <t>Nguồn ngân sách trong nước</t>
  </si>
  <si>
    <t>Kinh phí thực hiện chế độ không tự chủ</t>
  </si>
  <si>
    <t>KP tiết kiệm 10% CCTL</t>
  </si>
  <si>
    <t>Chi thanh toán cá nhân</t>
  </si>
  <si>
    <t>Chè nước CBCC</t>
  </si>
  <si>
    <t>Thanh toán dịch vụ công cộng</t>
  </si>
  <si>
    <t>Vật tư văn phòng</t>
  </si>
  <si>
    <t>Thông tin tuyên truyền liên lạc</t>
  </si>
  <si>
    <t>Hội nghị</t>
  </si>
  <si>
    <t>Công tác phí</t>
  </si>
  <si>
    <t>Thuê mướn</t>
  </si>
  <si>
    <t>Chi sửa chữa TS phục vụ công tác CM</t>
  </si>
  <si>
    <t>Chi nghiệp vụ chuyên môn</t>
  </si>
  <si>
    <t>Chi khác</t>
  </si>
  <si>
    <t>Mua sắm tài sản phục vụ CM</t>
  </si>
  <si>
    <t>Kinh phí  thực hiện chế độ không tự chủ</t>
  </si>
  <si>
    <t>Ngày  05    tháng   04    năm 2022</t>
  </si>
  <si>
    <t>NGƯỜI LẬP BIỂU</t>
  </si>
  <si>
    <t>THỦ TRƯỞNG ĐƠN VỊ</t>
  </si>
  <si>
    <t>Nguyễn Thị Lan Anh</t>
  </si>
  <si>
    <t>Nguyễn Tiến Dũng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</si>
</sst>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2"/>
      <name val=".VnTime"/>
    </font>
    <font>
      <sz val="12"/>
      <name val=".VnTime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.VnTime"/>
      <family val="2"/>
    </font>
    <font>
      <b/>
      <sz val="12"/>
      <name val=".VnTime"/>
    </font>
    <font>
      <i/>
      <sz val="12"/>
      <name val=".VnTime"/>
      <family val="2"/>
    </font>
    <font>
      <i/>
      <sz val="12"/>
      <name val=".VnTime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right"/>
    </xf>
    <xf numFmtId="1" fontId="9" fillId="0" borderId="4" xfId="0" applyNumberFormat="1" applyFont="1" applyBorder="1" applyAlignment="1"/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left" vertical="center"/>
    </xf>
    <xf numFmtId="0" fontId="1" fillId="0" borderId="0" xfId="0" applyFont="1"/>
    <xf numFmtId="0" fontId="10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left" vertical="center"/>
    </xf>
    <xf numFmtId="1" fontId="8" fillId="0" borderId="4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3" fontId="2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left" vertical="center"/>
    </xf>
    <xf numFmtId="0" fontId="1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3" fontId="7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22" workbookViewId="0">
      <selection activeCell="D30" sqref="D30"/>
    </sheetView>
  </sheetViews>
  <sheetFormatPr defaultRowHeight="15" x14ac:dyDescent="0.2"/>
  <cols>
    <col min="1" max="1" width="6.125" customWidth="1"/>
    <col min="2" max="2" width="28.5" customWidth="1"/>
    <col min="3" max="3" width="10.75" customWidth="1"/>
    <col min="4" max="4" width="10.375" customWidth="1"/>
    <col min="5" max="5" width="11.125" customWidth="1"/>
    <col min="6" max="6" width="11.5" customWidth="1"/>
  </cols>
  <sheetData>
    <row r="1" spans="1:7" ht="23.25" customHeight="1" x14ac:dyDescent="0.25">
      <c r="A1" s="1" t="s">
        <v>0</v>
      </c>
      <c r="B1" s="1"/>
      <c r="D1" s="2" t="s">
        <v>1</v>
      </c>
      <c r="E1" s="2"/>
      <c r="F1" s="2"/>
    </row>
    <row r="2" spans="1:7" ht="33" customHeight="1" x14ac:dyDescent="0.25">
      <c r="A2" s="3" t="s">
        <v>2</v>
      </c>
      <c r="B2" s="3"/>
      <c r="D2" s="4" t="s">
        <v>3</v>
      </c>
      <c r="E2" s="4"/>
      <c r="F2" s="4"/>
    </row>
    <row r="3" spans="1:7" ht="22.5" customHeight="1" x14ac:dyDescent="0.25">
      <c r="A3" s="5" t="s">
        <v>4</v>
      </c>
      <c r="B3" s="5"/>
      <c r="C3" s="5"/>
      <c r="D3" s="5"/>
      <c r="E3" s="5"/>
      <c r="F3" s="5"/>
    </row>
    <row r="4" spans="1:7" ht="16.5" x14ac:dyDescent="0.25">
      <c r="A4" s="6" t="s">
        <v>5</v>
      </c>
      <c r="B4" s="6"/>
      <c r="C4" s="6"/>
      <c r="D4" s="6"/>
      <c r="E4" s="6"/>
      <c r="F4" s="6"/>
    </row>
    <row r="5" spans="1:7" ht="21.75" customHeight="1" x14ac:dyDescent="0.25">
      <c r="A5" s="7"/>
      <c r="B5" s="7"/>
      <c r="E5" s="8" t="s">
        <v>6</v>
      </c>
      <c r="F5" s="8"/>
    </row>
    <row r="6" spans="1:7" ht="78.75" x14ac:dyDescent="0.25">
      <c r="A6" s="9" t="s">
        <v>7</v>
      </c>
      <c r="B6" s="9" t="s">
        <v>8</v>
      </c>
      <c r="C6" s="10" t="s">
        <v>9</v>
      </c>
      <c r="D6" s="10" t="s">
        <v>10</v>
      </c>
      <c r="E6" s="11" t="s">
        <v>11</v>
      </c>
      <c r="F6" s="12" t="s">
        <v>12</v>
      </c>
      <c r="G6" s="7"/>
    </row>
    <row r="7" spans="1:7" ht="33" customHeight="1" x14ac:dyDescent="0.25">
      <c r="A7" s="13" t="s">
        <v>13</v>
      </c>
      <c r="B7" s="14" t="s">
        <v>14</v>
      </c>
      <c r="C7" s="15"/>
      <c r="D7" s="15"/>
      <c r="E7" s="16"/>
      <c r="F7" s="15"/>
    </row>
    <row r="8" spans="1:7" ht="24.75" customHeight="1" x14ac:dyDescent="0.2">
      <c r="A8" s="17" t="s">
        <v>15</v>
      </c>
      <c r="B8" s="18" t="s">
        <v>16</v>
      </c>
      <c r="C8" s="19">
        <f>C9+C10+C11+C12</f>
        <v>787.90000000000009</v>
      </c>
      <c r="D8" s="19">
        <f>D9+D10+D11+D12</f>
        <v>62.2</v>
      </c>
      <c r="E8" s="20">
        <f>D8/C8*100</f>
        <v>7.8944028430003792</v>
      </c>
      <c r="F8" s="19">
        <f>D8/1080.8*100</f>
        <v>5.7549962990377503</v>
      </c>
    </row>
    <row r="9" spans="1:7" s="25" customFormat="1" ht="24.75" customHeight="1" x14ac:dyDescent="0.2">
      <c r="A9" s="21">
        <v>1</v>
      </c>
      <c r="B9" s="22" t="s">
        <v>17</v>
      </c>
      <c r="C9" s="23">
        <v>327.10000000000002</v>
      </c>
      <c r="D9" s="21">
        <v>62.2</v>
      </c>
      <c r="E9" s="24">
        <f>D9/C9*100</f>
        <v>19.015591562213391</v>
      </c>
      <c r="F9" s="24">
        <f>D9/41*100</f>
        <v>151.70731707317074</v>
      </c>
    </row>
    <row r="10" spans="1:7" ht="24.75" customHeight="1" x14ac:dyDescent="0.2">
      <c r="A10" s="21">
        <v>2</v>
      </c>
      <c r="B10" s="22" t="s">
        <v>18</v>
      </c>
      <c r="C10" s="23">
        <v>172.2</v>
      </c>
      <c r="D10" s="23"/>
      <c r="E10" s="24"/>
      <c r="F10" s="24"/>
    </row>
    <row r="11" spans="1:7" ht="24.75" customHeight="1" x14ac:dyDescent="0.2">
      <c r="A11" s="21">
        <v>3</v>
      </c>
      <c r="B11" s="22" t="s">
        <v>19</v>
      </c>
      <c r="C11" s="23">
        <v>261.10000000000002</v>
      </c>
      <c r="D11" s="23"/>
      <c r="E11" s="24"/>
      <c r="F11" s="24"/>
    </row>
    <row r="12" spans="1:7" ht="24.75" customHeight="1" x14ac:dyDescent="0.2">
      <c r="A12" s="21">
        <v>4</v>
      </c>
      <c r="B12" s="22" t="s">
        <v>20</v>
      </c>
      <c r="C12" s="23">
        <v>27.5</v>
      </c>
      <c r="D12" s="23"/>
      <c r="E12" s="24"/>
      <c r="F12" s="24"/>
    </row>
    <row r="13" spans="1:7" s="26" customFormat="1" ht="24.75" customHeight="1" x14ac:dyDescent="0.25">
      <c r="A13" s="17" t="s">
        <v>21</v>
      </c>
      <c r="B13" s="18" t="s">
        <v>22</v>
      </c>
      <c r="C13" s="19"/>
      <c r="D13" s="19"/>
      <c r="E13" s="19"/>
      <c r="F13" s="19"/>
    </row>
    <row r="14" spans="1:7" ht="24.75" customHeight="1" x14ac:dyDescent="0.2">
      <c r="A14" s="27">
        <v>1</v>
      </c>
      <c r="B14" s="28" t="s">
        <v>23</v>
      </c>
      <c r="C14" s="19"/>
      <c r="D14" s="19"/>
      <c r="E14" s="20"/>
      <c r="F14" s="23"/>
    </row>
    <row r="15" spans="1:7" ht="24.75" customHeight="1" x14ac:dyDescent="0.2">
      <c r="A15" s="21" t="s">
        <v>24</v>
      </c>
      <c r="B15" s="22" t="s">
        <v>25</v>
      </c>
      <c r="C15" s="23"/>
      <c r="D15" s="21"/>
      <c r="E15" s="24"/>
      <c r="F15" s="23"/>
    </row>
    <row r="16" spans="1:7" ht="32.25" customHeight="1" x14ac:dyDescent="0.2">
      <c r="A16" s="21" t="s">
        <v>26</v>
      </c>
      <c r="B16" s="22" t="s">
        <v>27</v>
      </c>
      <c r="C16" s="23"/>
      <c r="D16" s="23"/>
      <c r="E16" s="24"/>
      <c r="F16" s="23"/>
    </row>
    <row r="17" spans="1:8" ht="24.75" customHeight="1" x14ac:dyDescent="0.2">
      <c r="A17" s="27">
        <v>2</v>
      </c>
      <c r="B17" s="28" t="s">
        <v>28</v>
      </c>
      <c r="C17" s="23"/>
      <c r="D17" s="23"/>
      <c r="E17" s="23"/>
      <c r="F17" s="23"/>
    </row>
    <row r="18" spans="1:8" ht="24.75" customHeight="1" x14ac:dyDescent="0.2">
      <c r="A18" s="21" t="s">
        <v>24</v>
      </c>
      <c r="B18" s="22" t="s">
        <v>29</v>
      </c>
      <c r="C18" s="23"/>
      <c r="D18" s="23"/>
      <c r="E18" s="23"/>
      <c r="F18" s="23"/>
      <c r="H18">
        <f>100.8+870</f>
        <v>970.8</v>
      </c>
    </row>
    <row r="19" spans="1:8" ht="30" customHeight="1" x14ac:dyDescent="0.2">
      <c r="A19" s="21" t="s">
        <v>26</v>
      </c>
      <c r="B19" s="22" t="s">
        <v>30</v>
      </c>
      <c r="C19" s="23"/>
      <c r="D19" s="23"/>
      <c r="E19" s="24"/>
      <c r="F19" s="23"/>
      <c r="H19">
        <f>100.889+870.078</f>
        <v>970.96699999999998</v>
      </c>
    </row>
    <row r="20" spans="1:8" s="31" customFormat="1" ht="24.75" customHeight="1" x14ac:dyDescent="0.2">
      <c r="A20" s="27" t="s">
        <v>31</v>
      </c>
      <c r="B20" s="28" t="s">
        <v>32</v>
      </c>
      <c r="C20" s="29"/>
      <c r="D20" s="29"/>
      <c r="E20" s="30"/>
      <c r="F20" s="29"/>
    </row>
    <row r="21" spans="1:8" s="26" customFormat="1" ht="24.75" customHeight="1" x14ac:dyDescent="0.25">
      <c r="A21" s="21">
        <v>1</v>
      </c>
      <c r="B21" s="22" t="s">
        <v>33</v>
      </c>
      <c r="C21" s="24"/>
      <c r="D21" s="24"/>
      <c r="E21" s="24"/>
      <c r="F21" s="23"/>
    </row>
    <row r="22" spans="1:8" ht="24.75" customHeight="1" x14ac:dyDescent="0.2">
      <c r="A22" s="21">
        <v>2</v>
      </c>
      <c r="B22" s="22" t="s">
        <v>34</v>
      </c>
      <c r="C22" s="24"/>
      <c r="D22" s="24"/>
      <c r="E22" s="24"/>
      <c r="F22" s="23"/>
    </row>
    <row r="23" spans="1:8" ht="24.75" customHeight="1" x14ac:dyDescent="0.2">
      <c r="A23" s="17" t="s">
        <v>35</v>
      </c>
      <c r="B23" s="18" t="s">
        <v>36</v>
      </c>
      <c r="C23" s="32">
        <f>C24</f>
        <v>4685.9999999999991</v>
      </c>
      <c r="D23" s="19">
        <f>D24</f>
        <v>1171.5000000000002</v>
      </c>
      <c r="E23" s="32">
        <f>E24</f>
        <v>25.000000000000011</v>
      </c>
      <c r="F23" s="32">
        <f>D23/1714.7*100</f>
        <v>68.32098909430222</v>
      </c>
    </row>
    <row r="24" spans="1:8" ht="24.75" customHeight="1" x14ac:dyDescent="0.2">
      <c r="A24" s="17" t="s">
        <v>15</v>
      </c>
      <c r="B24" s="18" t="s">
        <v>37</v>
      </c>
      <c r="C24" s="32">
        <f>C25+C39</f>
        <v>4685.9999999999991</v>
      </c>
      <c r="D24" s="19">
        <f>D39</f>
        <v>1171.5000000000002</v>
      </c>
      <c r="E24" s="32">
        <f>E25+E39</f>
        <v>25.000000000000011</v>
      </c>
      <c r="F24" s="32">
        <f>D24/1714.7*100</f>
        <v>68.32098909430222</v>
      </c>
    </row>
    <row r="25" spans="1:8" ht="38.25" customHeight="1" x14ac:dyDescent="0.2">
      <c r="A25" s="27">
        <v>1</v>
      </c>
      <c r="B25" s="28" t="s">
        <v>38</v>
      </c>
      <c r="C25" s="32"/>
      <c r="D25" s="32"/>
      <c r="E25" s="32"/>
      <c r="F25" s="32"/>
    </row>
    <row r="26" spans="1:8" ht="24.75" customHeight="1" x14ac:dyDescent="0.2">
      <c r="A26" s="33">
        <v>1</v>
      </c>
      <c r="B26" s="22" t="s">
        <v>39</v>
      </c>
      <c r="C26" s="23"/>
      <c r="D26" s="23"/>
      <c r="E26" s="24"/>
      <c r="F26" s="23"/>
    </row>
    <row r="27" spans="1:8" ht="24.75" customHeight="1" x14ac:dyDescent="0.2">
      <c r="A27" s="33">
        <v>2</v>
      </c>
      <c r="B27" s="22" t="s">
        <v>40</v>
      </c>
      <c r="C27" s="34"/>
      <c r="D27" s="23"/>
      <c r="E27" s="24"/>
      <c r="F27" s="23"/>
    </row>
    <row r="28" spans="1:8" ht="24.75" customHeight="1" x14ac:dyDescent="0.2">
      <c r="A28" s="33">
        <v>3</v>
      </c>
      <c r="B28" s="22" t="s">
        <v>41</v>
      </c>
      <c r="C28" s="23"/>
      <c r="D28" s="23"/>
      <c r="E28" s="24"/>
      <c r="F28" s="23"/>
    </row>
    <row r="29" spans="1:8" ht="24.75" customHeight="1" x14ac:dyDescent="0.2">
      <c r="A29" s="33">
        <v>4</v>
      </c>
      <c r="B29" s="21" t="s">
        <v>42</v>
      </c>
      <c r="C29" s="23"/>
      <c r="D29" s="23"/>
      <c r="E29" s="24"/>
      <c r="F29" s="23"/>
    </row>
    <row r="30" spans="1:8" ht="24.75" customHeight="1" x14ac:dyDescent="0.2">
      <c r="A30" s="33">
        <v>5</v>
      </c>
      <c r="B30" s="21" t="s">
        <v>43</v>
      </c>
      <c r="C30" s="23"/>
      <c r="D30" s="23"/>
      <c r="E30" s="24"/>
      <c r="F30" s="23"/>
    </row>
    <row r="31" spans="1:8" ht="24.75" customHeight="1" x14ac:dyDescent="0.2">
      <c r="A31" s="33">
        <v>6</v>
      </c>
      <c r="B31" s="21" t="s">
        <v>44</v>
      </c>
      <c r="C31" s="23"/>
      <c r="D31" s="23"/>
      <c r="E31" s="24"/>
      <c r="F31" s="23"/>
    </row>
    <row r="32" spans="1:8" ht="24.75" customHeight="1" x14ac:dyDescent="0.2">
      <c r="A32" s="33">
        <v>7</v>
      </c>
      <c r="B32" s="21" t="s">
        <v>45</v>
      </c>
      <c r="C32" s="23"/>
      <c r="D32" s="23"/>
      <c r="E32" s="24"/>
      <c r="F32" s="23"/>
    </row>
    <row r="33" spans="1:6" ht="24.75" customHeight="1" x14ac:dyDescent="0.2">
      <c r="A33" s="33">
        <v>8</v>
      </c>
      <c r="B33" s="22" t="s">
        <v>46</v>
      </c>
      <c r="C33" s="23"/>
      <c r="D33" s="23"/>
      <c r="E33" s="24"/>
      <c r="F33" s="23"/>
    </row>
    <row r="34" spans="1:6" ht="24.75" customHeight="1" x14ac:dyDescent="0.2">
      <c r="A34" s="33">
        <v>9</v>
      </c>
      <c r="B34" s="22" t="s">
        <v>47</v>
      </c>
      <c r="C34" s="23"/>
      <c r="D34" s="23"/>
      <c r="E34" s="24"/>
      <c r="F34" s="23"/>
    </row>
    <row r="35" spans="1:6" ht="31.5" customHeight="1" x14ac:dyDescent="0.2">
      <c r="A35" s="33">
        <v>10</v>
      </c>
      <c r="B35" s="22" t="s">
        <v>48</v>
      </c>
      <c r="C35" s="23"/>
      <c r="D35" s="23"/>
      <c r="E35" s="24"/>
      <c r="F35" s="23"/>
    </row>
    <row r="36" spans="1:6" ht="24.75" customHeight="1" x14ac:dyDescent="0.2">
      <c r="A36" s="33">
        <v>11</v>
      </c>
      <c r="B36" s="22" t="s">
        <v>49</v>
      </c>
      <c r="C36" s="23"/>
      <c r="D36" s="23"/>
      <c r="E36" s="24"/>
      <c r="F36" s="23"/>
    </row>
    <row r="37" spans="1:6" ht="24.75" customHeight="1" x14ac:dyDescent="0.2">
      <c r="A37" s="33">
        <v>12</v>
      </c>
      <c r="B37" s="22" t="s">
        <v>50</v>
      </c>
      <c r="C37" s="23"/>
      <c r="D37" s="23"/>
      <c r="E37" s="24"/>
      <c r="F37" s="23"/>
    </row>
    <row r="38" spans="1:6" ht="24.75" customHeight="1" x14ac:dyDescent="0.2">
      <c r="A38" s="33">
        <v>13</v>
      </c>
      <c r="B38" s="22" t="s">
        <v>51</v>
      </c>
      <c r="C38" s="23"/>
      <c r="D38" s="23"/>
      <c r="E38" s="24"/>
      <c r="F38" s="23"/>
    </row>
    <row r="39" spans="1:6" s="35" customFormat="1" ht="38.25" customHeight="1" x14ac:dyDescent="0.25">
      <c r="A39" s="27">
        <v>2</v>
      </c>
      <c r="B39" s="28" t="s">
        <v>52</v>
      </c>
      <c r="C39" s="32">
        <f>C40+C41+C42+C43+C44+C45+C46+C47+C48+C49+C50+C51+C52</f>
        <v>4685.9999999999991</v>
      </c>
      <c r="D39" s="19">
        <f>SUM(D40:D52)</f>
        <v>1171.5000000000002</v>
      </c>
      <c r="E39" s="32">
        <f>D39/C39*100</f>
        <v>25.000000000000011</v>
      </c>
      <c r="F39" s="32">
        <f>D39/941*100</f>
        <v>124.49521785334751</v>
      </c>
    </row>
    <row r="40" spans="1:6" s="35" customFormat="1" ht="24" customHeight="1" x14ac:dyDescent="0.25">
      <c r="A40" s="27"/>
      <c r="B40" s="22" t="s">
        <v>40</v>
      </c>
      <c r="C40" s="34">
        <v>3976</v>
      </c>
      <c r="D40" s="23">
        <v>969.5</v>
      </c>
      <c r="E40" s="24">
        <f>D40/C40*100</f>
        <v>24.383802816901408</v>
      </c>
      <c r="F40" s="23">
        <f>D40/785*100</f>
        <v>123.5031847133758</v>
      </c>
    </row>
    <row r="41" spans="1:6" s="35" customFormat="1" ht="24" customHeight="1" x14ac:dyDescent="0.25">
      <c r="A41" s="27"/>
      <c r="B41" s="22" t="s">
        <v>41</v>
      </c>
      <c r="C41" s="23">
        <v>26.2</v>
      </c>
      <c r="D41" s="23"/>
      <c r="E41" s="24">
        <f>D41/C41*100</f>
        <v>0</v>
      </c>
      <c r="F41" s="23">
        <f>D41/5*100</f>
        <v>0</v>
      </c>
    </row>
    <row r="42" spans="1:6" s="35" customFormat="1" ht="24" customHeight="1" x14ac:dyDescent="0.25">
      <c r="A42" s="27"/>
      <c r="B42" s="21" t="s">
        <v>42</v>
      </c>
      <c r="C42" s="23">
        <v>158.19999999999999</v>
      </c>
      <c r="D42" s="23">
        <v>30.9</v>
      </c>
      <c r="E42" s="24">
        <f t="shared" ref="E42:E50" si="0">D42/C42*100</f>
        <v>19.532237673830593</v>
      </c>
      <c r="F42" s="23">
        <f>D42/21*100</f>
        <v>147.14285714285714</v>
      </c>
    </row>
    <row r="43" spans="1:6" s="35" customFormat="1" ht="24" customHeight="1" x14ac:dyDescent="0.25">
      <c r="A43" s="27"/>
      <c r="B43" s="21" t="s">
        <v>43</v>
      </c>
      <c r="C43" s="23">
        <v>51.8</v>
      </c>
      <c r="D43" s="23">
        <v>10.5</v>
      </c>
      <c r="E43" s="24">
        <f t="shared" si="0"/>
        <v>20.27027027027027</v>
      </c>
      <c r="F43" s="23">
        <f>D43/38*100</f>
        <v>27.631578947368425</v>
      </c>
    </row>
    <row r="44" spans="1:6" s="35" customFormat="1" ht="24" customHeight="1" x14ac:dyDescent="0.25">
      <c r="A44" s="27"/>
      <c r="B44" s="21" t="s">
        <v>44</v>
      </c>
      <c r="C44" s="23">
        <v>22.5</v>
      </c>
      <c r="D44" s="23">
        <v>0.7</v>
      </c>
      <c r="E44" s="24">
        <f t="shared" si="0"/>
        <v>3.1111111111111112</v>
      </c>
      <c r="F44" s="23">
        <f>D44/7*100</f>
        <v>10</v>
      </c>
    </row>
    <row r="45" spans="1:6" s="35" customFormat="1" ht="24" customHeight="1" x14ac:dyDescent="0.25">
      <c r="A45" s="27"/>
      <c r="B45" s="21" t="s">
        <v>45</v>
      </c>
      <c r="C45" s="23">
        <v>31.4</v>
      </c>
      <c r="D45" s="23"/>
      <c r="E45" s="24">
        <f t="shared" si="0"/>
        <v>0</v>
      </c>
      <c r="F45" s="23">
        <f>D45/62.3*100</f>
        <v>0</v>
      </c>
    </row>
    <row r="46" spans="1:6" s="35" customFormat="1" ht="24" customHeight="1" x14ac:dyDescent="0.25">
      <c r="A46" s="27"/>
      <c r="B46" s="22" t="s">
        <v>46</v>
      </c>
      <c r="C46" s="23">
        <v>35.200000000000003</v>
      </c>
      <c r="D46" s="23">
        <v>6.3</v>
      </c>
      <c r="E46" s="24">
        <f t="shared" si="0"/>
        <v>17.89772727272727</v>
      </c>
      <c r="F46" s="23">
        <f>D46/7*100</f>
        <v>90</v>
      </c>
    </row>
    <row r="47" spans="1:6" s="35" customFormat="1" ht="24" customHeight="1" x14ac:dyDescent="0.25">
      <c r="A47" s="27"/>
      <c r="B47" s="22" t="s">
        <v>47</v>
      </c>
      <c r="C47" s="23">
        <v>262.60000000000002</v>
      </c>
      <c r="D47" s="23">
        <v>49.5</v>
      </c>
      <c r="E47" s="24">
        <f t="shared" si="0"/>
        <v>18.84996191926885</v>
      </c>
      <c r="F47" s="23">
        <f>D47/18*100</f>
        <v>275</v>
      </c>
    </row>
    <row r="48" spans="1:6" s="35" customFormat="1" ht="28.5" customHeight="1" x14ac:dyDescent="0.25">
      <c r="A48" s="27"/>
      <c r="B48" s="22" t="s">
        <v>48</v>
      </c>
      <c r="C48" s="23">
        <v>42.9</v>
      </c>
      <c r="D48" s="23">
        <v>0</v>
      </c>
      <c r="E48" s="24">
        <f t="shared" si="0"/>
        <v>0</v>
      </c>
      <c r="F48" s="23">
        <f>D48/78.4*100</f>
        <v>0</v>
      </c>
    </row>
    <row r="49" spans="1:10" s="35" customFormat="1" ht="24" customHeight="1" x14ac:dyDescent="0.25">
      <c r="A49" s="27"/>
      <c r="B49" s="22" t="s">
        <v>49</v>
      </c>
      <c r="C49" s="23">
        <v>36.799999999999997</v>
      </c>
      <c r="D49" s="23">
        <v>68.2</v>
      </c>
      <c r="E49" s="24">
        <f t="shared" si="0"/>
        <v>185.32608695652175</v>
      </c>
      <c r="F49" s="23">
        <f>D49/21*100</f>
        <v>324.76190476190476</v>
      </c>
    </row>
    <row r="50" spans="1:10" s="35" customFormat="1" ht="24" customHeight="1" x14ac:dyDescent="0.25">
      <c r="A50" s="27"/>
      <c r="B50" s="22" t="s">
        <v>50</v>
      </c>
      <c r="C50" s="23">
        <v>22.4</v>
      </c>
      <c r="D50" s="23">
        <v>35.9</v>
      </c>
      <c r="E50" s="24">
        <f t="shared" si="0"/>
        <v>160.26785714285714</v>
      </c>
      <c r="F50" s="34">
        <f>F41</f>
        <v>0</v>
      </c>
    </row>
    <row r="51" spans="1:10" s="35" customFormat="1" ht="24" customHeight="1" x14ac:dyDescent="0.25">
      <c r="A51" s="27"/>
      <c r="B51" s="22" t="s">
        <v>51</v>
      </c>
      <c r="C51" s="23">
        <v>20</v>
      </c>
      <c r="D51" s="23"/>
      <c r="E51" s="24"/>
      <c r="F51" s="23"/>
    </row>
    <row r="52" spans="1:10" ht="24.75" customHeight="1" x14ac:dyDescent="0.25">
      <c r="A52" s="36"/>
      <c r="B52" s="37"/>
      <c r="C52" s="38"/>
      <c r="D52" s="39"/>
      <c r="E52" s="39"/>
      <c r="F52" s="39"/>
    </row>
    <row r="53" spans="1:10" ht="19.5" customHeight="1" x14ac:dyDescent="0.25">
      <c r="D53" s="6" t="s">
        <v>53</v>
      </c>
      <c r="E53" s="6"/>
      <c r="F53" s="6"/>
    </row>
    <row r="54" spans="1:10" ht="19.5" customHeight="1" x14ac:dyDescent="0.25">
      <c r="B54" s="40" t="s">
        <v>54</v>
      </c>
      <c r="D54" s="5" t="s">
        <v>55</v>
      </c>
      <c r="E54" s="5"/>
      <c r="F54" s="5"/>
    </row>
    <row r="55" spans="1:10" ht="15.75" x14ac:dyDescent="0.25">
      <c r="B55" s="41"/>
      <c r="D55" s="7"/>
      <c r="E55" s="7"/>
      <c r="F55" s="7"/>
    </row>
    <row r="56" spans="1:10" ht="15.75" x14ac:dyDescent="0.25">
      <c r="B56" s="42"/>
      <c r="D56" s="7"/>
      <c r="E56" s="7"/>
      <c r="F56" s="7"/>
    </row>
    <row r="57" spans="1:10" ht="23.25" customHeight="1" x14ac:dyDescent="0.25">
      <c r="B57" s="43"/>
      <c r="D57" s="7"/>
      <c r="E57" s="7"/>
      <c r="F57" s="7"/>
    </row>
    <row r="58" spans="1:10" ht="21.75" customHeight="1" x14ac:dyDescent="0.25">
      <c r="B58" s="44" t="s">
        <v>56</v>
      </c>
      <c r="C58" s="7"/>
      <c r="D58" s="2" t="s">
        <v>57</v>
      </c>
      <c r="E58" s="2"/>
      <c r="F58" s="2"/>
      <c r="G58" s="7"/>
      <c r="H58" s="7"/>
      <c r="I58" s="7"/>
      <c r="J58" s="7"/>
    </row>
    <row r="59" spans="1:10" ht="15.75" x14ac:dyDescent="0.25">
      <c r="D59" s="7"/>
      <c r="E59" s="7"/>
      <c r="F59" s="7"/>
    </row>
    <row r="60" spans="1:10" ht="16.5" x14ac:dyDescent="0.25">
      <c r="D60" s="45"/>
      <c r="E60" s="45"/>
      <c r="F60" s="45"/>
    </row>
    <row r="61" spans="1:10" ht="15.75" x14ac:dyDescent="0.25">
      <c r="D61" s="7"/>
      <c r="E61" s="7"/>
      <c r="F61" s="7"/>
    </row>
  </sheetData>
  <mergeCells count="10">
    <mergeCell ref="D53:F53"/>
    <mergeCell ref="D54:F54"/>
    <mergeCell ref="D58:F58"/>
    <mergeCell ref="D60:F60"/>
    <mergeCell ref="D1:F1"/>
    <mergeCell ref="A2:B2"/>
    <mergeCell ref="D2:F2"/>
    <mergeCell ref="A3:F3"/>
    <mergeCell ref="A4:F4"/>
    <mergeCell ref="E5:F5"/>
  </mergeCells>
  <pageMargins left="0.75" right="0" top="0.5" bottom="0.25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</vt:lpstr>
    </vt:vector>
  </TitlesOfParts>
  <Company>TKC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</dc:creator>
  <cp:lastModifiedBy>Magic</cp:lastModifiedBy>
  <dcterms:created xsi:type="dcterms:W3CDTF">2022-04-13T03:33:30Z</dcterms:created>
  <dcterms:modified xsi:type="dcterms:W3CDTF">2022-04-13T03:33:53Z</dcterms:modified>
</cp:coreProperties>
</file>